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440" windowHeight="12660" activeTab="0"/>
  </bookViews>
  <sheets>
    <sheet name="24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<sst xmlns="http://schemas.openxmlformats.org/spreadsheetml/2006/main" count="47" uniqueCount="47">
  <si>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Отчет </t>
  </si>
  <si>
    <t>Вид услуги</t>
  </si>
  <si>
    <t>Жилой дом</t>
  </si>
  <si>
    <t>собрано</t>
  </si>
  <si>
    <t>затраты</t>
  </si>
  <si>
    <t>общая площадь дома, м2</t>
  </si>
  <si>
    <t>Отопление (включая теплосчетчики), руб.</t>
  </si>
  <si>
    <t>Электроэнергия, руб.</t>
  </si>
  <si>
    <t>в том числе:</t>
  </si>
  <si>
    <t>Управление МКД, руб.</t>
  </si>
  <si>
    <t>Вывоз мусора, руб.</t>
  </si>
  <si>
    <t>Текущий ремонт МОП, руб.</t>
  </si>
  <si>
    <t>Вода и водоотведение, руб.</t>
  </si>
  <si>
    <t>Дополнительные начисления</t>
  </si>
  <si>
    <t>Лифты, руб</t>
  </si>
  <si>
    <t>Техническое и аварийное обслуживание инженерных систем, руб.</t>
  </si>
  <si>
    <t>Содержание общ имущества и управление  МКД, руб.                  в том числе:</t>
  </si>
  <si>
    <t>Аварийно-диспетчерская служба</t>
  </si>
  <si>
    <t>Энергоснабжение МОП, обслуживание</t>
  </si>
  <si>
    <t>о расходовании денежных средств МКД по адресу: 
г. Иркутск, мкр Крылатый, д.24/1</t>
  </si>
  <si>
    <t>мкр Крылатый, 24/1</t>
  </si>
  <si>
    <t>Охрана теплового пункта</t>
  </si>
  <si>
    <t>Санитарное содержание здания и придомовой территории , руб</t>
  </si>
  <si>
    <t>с "01" января по "31" декабря 2016г.</t>
  </si>
  <si>
    <t>Монтаж системы диспетчеризации</t>
  </si>
  <si>
    <t>Собираемость за 2016, %</t>
  </si>
  <si>
    <t>Итого остаток средств по "Текущему ремонту" на 2017год, руб.</t>
  </si>
  <si>
    <t>Задолженность собственников за 2015г</t>
  </si>
  <si>
    <t>Всего в 2016 год, руб.</t>
  </si>
  <si>
    <t>Итого собрано за 2016 год, руб.</t>
  </si>
  <si>
    <t>Поступление от провайдеров</t>
  </si>
  <si>
    <t>Поступление за аренду в лифтах</t>
  </si>
  <si>
    <t>Остаток средств по "Текущему ремонту" на 2016г</t>
  </si>
  <si>
    <t>Использовали средств по "Текущему ремонту" в 2016 году, руб</t>
  </si>
  <si>
    <t>Ремонт стены</t>
  </si>
  <si>
    <t>Ключ контроллера</t>
  </si>
  <si>
    <t>Манометры</t>
  </si>
  <si>
    <t>Светодиодные лампы</t>
  </si>
  <si>
    <t>Материалы для ремонта пожарных дверей</t>
  </si>
  <si>
    <t>Прочие материалы</t>
  </si>
  <si>
    <t>Алюминевые двери</t>
  </si>
  <si>
    <r>
      <rPr>
        <b/>
        <sz val="12"/>
        <rFont val="Times New Roman"/>
        <family val="1"/>
      </rPr>
      <t>Материалы</t>
    </r>
    <r>
      <rPr>
        <sz val="12"/>
        <rFont val="Times New Roman"/>
        <family val="1"/>
      </rPr>
      <t xml:space="preserve"> : </t>
    </r>
  </si>
  <si>
    <t>Работа (с учетом налогов с ФОТ) :</t>
  </si>
  <si>
    <t>Ремонт дверей, пробои , замена дверных ручек</t>
  </si>
  <si>
    <t>Замена доводчика</t>
  </si>
  <si>
    <t xml:space="preserve">Ремонт подъезда </t>
  </si>
  <si>
    <t>Замена стекла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</si>
</sst>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 style="medium"/>
      <top/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0" fontId="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justify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horizontal="right" vertical="center" shrinkToFit="1" readingOrder="1"/>
    </xf>
    <xf numFmtId="0" fontId="3" fillId="0" borderId="16" xfId="0" applyFont="1" applyBorder="1" applyAlignment="1">
      <alignment vertical="top" wrapText="1"/>
    </xf>
    <xf numFmtId="4" fontId="43" fillId="35" borderId="19" xfId="0" applyNumberFormat="1" applyFont="1" applyFill="1" applyBorder="1" applyAlignment="1">
      <alignment horizontal="right" vertical="center"/>
    </xf>
    <xf numFmtId="4" fontId="43" fillId="35" borderId="18" xfId="0" applyNumberFormat="1" applyFont="1" applyFill="1" applyBorder="1" applyAlignment="1">
      <alignment horizontal="right" vertical="center"/>
    </xf>
    <xf numFmtId="0" fontId="5" fillId="36" borderId="12" xfId="0" applyFont="1" applyFill="1" applyBorder="1" applyAlignment="1">
      <alignment horizontal="center" vertical="top" wrapText="1"/>
    </xf>
    <xf numFmtId="4" fontId="43" fillId="36" borderId="20" xfId="0" applyNumberFormat="1" applyFont="1" applyFill="1" applyBorder="1" applyAlignment="1">
      <alignment vertical="top" wrapText="1"/>
    </xf>
    <xf numFmtId="0" fontId="5" fillId="36" borderId="17" xfId="0" applyFont="1" applyFill="1" applyBorder="1" applyAlignment="1">
      <alignment horizontal="center" vertical="top" wrapText="1"/>
    </xf>
    <xf numFmtId="4" fontId="43" fillId="36" borderId="21" xfId="0" applyNumberFormat="1" applyFont="1" applyFill="1" applyBorder="1" applyAlignment="1">
      <alignment vertical="top" wrapText="1"/>
    </xf>
    <xf numFmtId="4" fontId="43" fillId="36" borderId="22" xfId="0" applyNumberFormat="1" applyFont="1" applyFill="1" applyBorder="1" applyAlignment="1">
      <alignment vertical="top" wrapText="1"/>
    </xf>
    <xf numFmtId="0" fontId="5" fillId="36" borderId="23" xfId="0" applyFont="1" applyFill="1" applyBorder="1" applyAlignment="1">
      <alignment horizontal="center" vertical="top" wrapText="1"/>
    </xf>
    <xf numFmtId="9" fontId="44" fillId="36" borderId="21" xfId="0" applyNumberFormat="1" applyFont="1" applyFill="1" applyBorder="1" applyAlignment="1">
      <alignment vertical="top" wrapText="1"/>
    </xf>
    <xf numFmtId="9" fontId="44" fillId="36" borderId="22" xfId="0" applyNumberFormat="1" applyFont="1" applyFill="1" applyBorder="1" applyAlignment="1">
      <alignment vertical="top" wrapText="1"/>
    </xf>
    <xf numFmtId="4" fontId="5" fillId="0" borderId="24" xfId="0" applyNumberFormat="1" applyFont="1" applyFill="1" applyBorder="1" applyAlignment="1">
      <alignment vertical="center" shrinkToFit="1" readingOrder="1"/>
    </xf>
    <xf numFmtId="4" fontId="5" fillId="0" borderId="25" xfId="0" applyNumberFormat="1" applyFont="1" applyFill="1" applyBorder="1" applyAlignment="1">
      <alignment vertical="center" shrinkToFit="1" readingOrder="1"/>
    </xf>
    <xf numFmtId="4" fontId="5" fillId="0" borderId="26" xfId="0" applyNumberFormat="1" applyFont="1" applyFill="1" applyBorder="1" applyAlignment="1">
      <alignment vertical="center" shrinkToFit="1" readingOrder="1"/>
    </xf>
    <xf numFmtId="4" fontId="5" fillId="0" borderId="27" xfId="0" applyNumberFormat="1" applyFont="1" applyBorder="1" applyAlignment="1">
      <alignment shrinkToFit="1"/>
    </xf>
    <xf numFmtId="4" fontId="3" fillId="0" borderId="24" xfId="0" applyNumberFormat="1" applyFont="1" applyFill="1" applyBorder="1" applyAlignment="1">
      <alignment horizontal="right" vertical="center" shrinkToFit="1" readingOrder="1"/>
    </xf>
    <xf numFmtId="4" fontId="3" fillId="0" borderId="25" xfId="0" applyNumberFormat="1" applyFont="1" applyFill="1" applyBorder="1" applyAlignment="1">
      <alignment horizontal="right" shrinkToFit="1" readingOrder="1"/>
    </xf>
    <xf numFmtId="4" fontId="3" fillId="0" borderId="28" xfId="0" applyNumberFormat="1" applyFont="1" applyFill="1" applyBorder="1" applyAlignment="1">
      <alignment horizontal="right" vertical="center" shrinkToFit="1" readingOrder="1"/>
    </xf>
    <xf numFmtId="4" fontId="3" fillId="0" borderId="11" xfId="0" applyNumberFormat="1" applyFont="1" applyFill="1" applyBorder="1" applyAlignment="1">
      <alignment horizontal="right" vertical="center" shrinkToFit="1" readingOrder="1"/>
    </xf>
    <xf numFmtId="4" fontId="3" fillId="0" borderId="26" xfId="0" applyNumberFormat="1" applyFont="1" applyFill="1" applyBorder="1" applyAlignment="1">
      <alignment horizontal="right" vertical="center" shrinkToFit="1" readingOrder="1"/>
    </xf>
    <xf numFmtId="4" fontId="3" fillId="0" borderId="10" xfId="0" applyNumberFormat="1" applyFont="1" applyFill="1" applyBorder="1" applyAlignment="1">
      <alignment horizontal="right" vertical="center" shrinkToFit="1" readingOrder="1"/>
    </xf>
    <xf numFmtId="4" fontId="3" fillId="0" borderId="27" xfId="0" applyNumberFormat="1" applyFont="1" applyFill="1" applyBorder="1" applyAlignment="1">
      <alignment horizontal="right" vertical="center" shrinkToFit="1" readingOrder="1"/>
    </xf>
    <xf numFmtId="4" fontId="5" fillId="0" borderId="19" xfId="0" applyNumberFormat="1" applyFont="1" applyFill="1" applyBorder="1" applyAlignment="1">
      <alignment horizontal="right" vertical="center" shrinkToFit="1" readingOrder="1"/>
    </xf>
    <xf numFmtId="4" fontId="43" fillId="35" borderId="29" xfId="0" applyNumberFormat="1" applyFont="1" applyFill="1" applyBorder="1" applyAlignment="1">
      <alignment horizontal="right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 vertical="center"/>
    </xf>
    <xf numFmtId="4" fontId="5" fillId="0" borderId="0" xfId="0" applyNumberFormat="1" applyFont="1" applyFill="1" applyBorder="1" applyAlignment="1">
      <alignment horizontal="right" vertical="center" shrinkToFit="1" readingOrder="1"/>
    </xf>
    <xf numFmtId="4" fontId="5" fillId="0" borderId="30" xfId="0" applyNumberFormat="1" applyFont="1" applyFill="1" applyBorder="1" applyAlignment="1">
      <alignment horizontal="right" vertical="center" shrinkToFit="1" readingOrder="1"/>
    </xf>
    <xf numFmtId="0" fontId="3" fillId="0" borderId="3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4" fontId="5" fillId="0" borderId="33" xfId="0" applyNumberFormat="1" applyFont="1" applyFill="1" applyBorder="1" applyAlignment="1">
      <alignment horizontal="right" vertical="center" shrinkToFit="1" readingOrder="1"/>
    </xf>
    <xf numFmtId="0" fontId="33" fillId="0" borderId="33" xfId="0" applyFont="1" applyBorder="1" applyAlignment="1">
      <alignment/>
    </xf>
    <xf numFmtId="4" fontId="3" fillId="0" borderId="33" xfId="0" applyNumberFormat="1" applyFont="1" applyFill="1" applyBorder="1" applyAlignment="1">
      <alignment horizontal="right" vertical="center" shrinkToFit="1" readingOrder="1"/>
    </xf>
    <xf numFmtId="4" fontId="3" fillId="0" borderId="33" xfId="0" applyNumberFormat="1" applyFont="1" applyFill="1" applyBorder="1" applyAlignment="1">
      <alignment horizontal="right" shrinkToFit="1" readingOrder="1"/>
    </xf>
    <xf numFmtId="4" fontId="5" fillId="33" borderId="34" xfId="0" applyNumberFormat="1" applyFont="1" applyFill="1" applyBorder="1" applyAlignment="1">
      <alignment horizontal="center" shrinkToFit="1" readingOrder="1"/>
    </xf>
    <xf numFmtId="4" fontId="5" fillId="33" borderId="35" xfId="0" applyNumberFormat="1" applyFont="1" applyFill="1" applyBorder="1" applyAlignment="1">
      <alignment horizontal="center" shrinkToFit="1" readingOrder="1"/>
    </xf>
    <xf numFmtId="4" fontId="5" fillId="0" borderId="29" xfId="0" applyNumberFormat="1" applyFont="1" applyFill="1" applyBorder="1" applyAlignment="1">
      <alignment horizontal="right" vertical="center" shrinkToFit="1" readingOrder="1"/>
    </xf>
    <xf numFmtId="4" fontId="5" fillId="0" borderId="36" xfId="0" applyNumberFormat="1" applyFont="1" applyFill="1" applyBorder="1" applyAlignment="1">
      <alignment horizontal="right" vertical="center" shrinkToFit="1" readingOrder="1"/>
    </xf>
    <xf numFmtId="4" fontId="5" fillId="0" borderId="18" xfId="0" applyNumberFormat="1" applyFont="1" applyFill="1" applyBorder="1" applyAlignment="1">
      <alignment horizontal="right" vertical="center" shrinkToFit="1" readingOrder="1"/>
    </xf>
    <xf numFmtId="4" fontId="5" fillId="0" borderId="37" xfId="0" applyNumberFormat="1" applyFont="1" applyFill="1" applyBorder="1" applyAlignment="1">
      <alignment horizontal="right" vertical="center" shrinkToFit="1" readingOrder="1"/>
    </xf>
    <xf numFmtId="0" fontId="5" fillId="37" borderId="34" xfId="0" applyFont="1" applyFill="1" applyBorder="1" applyAlignment="1">
      <alignment horizontal="center" vertical="top" wrapText="1"/>
    </xf>
    <xf numFmtId="0" fontId="5" fillId="37" borderId="38" xfId="0" applyFont="1" applyFill="1" applyBorder="1" applyAlignment="1">
      <alignment horizontal="center" vertical="top" wrapText="1"/>
    </xf>
    <xf numFmtId="0" fontId="5" fillId="37" borderId="2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justify"/>
    </xf>
    <xf numFmtId="0" fontId="5" fillId="37" borderId="41" xfId="0" applyFont="1" applyFill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45.8515625" style="0" customWidth="1"/>
    <col min="2" max="3" width="25.8515625" style="0" customWidth="1"/>
  </cols>
  <sheetData>
    <row r="1" spans="1:3" ht="19.5">
      <c r="A1" s="65" t="s">
        <v>0</v>
      </c>
      <c r="B1" s="65"/>
      <c r="C1" s="65"/>
    </row>
    <row r="2" spans="1:3" ht="42" customHeight="1">
      <c r="A2" s="66" t="s">
        <v>19</v>
      </c>
      <c r="B2" s="66"/>
      <c r="C2" s="66"/>
    </row>
    <row r="3" spans="1:3" ht="19.5">
      <c r="A3" s="65" t="s">
        <v>23</v>
      </c>
      <c r="B3" s="65"/>
      <c r="C3" s="65"/>
    </row>
    <row r="4" spans="1:3" ht="19.5" thickBot="1">
      <c r="A4" s="2"/>
      <c r="B4" s="2"/>
      <c r="C4" s="2"/>
    </row>
    <row r="5" spans="1:3" ht="21" customHeight="1">
      <c r="A5" s="67" t="s">
        <v>1</v>
      </c>
      <c r="B5" s="69" t="s">
        <v>2</v>
      </c>
      <c r="C5" s="70"/>
    </row>
    <row r="6" spans="1:3" ht="18" customHeight="1">
      <c r="A6" s="68"/>
      <c r="B6" s="71" t="s">
        <v>20</v>
      </c>
      <c r="C6" s="72"/>
    </row>
    <row r="7" spans="1:3" ht="19.5" customHeight="1" thickBot="1">
      <c r="A7" s="68"/>
      <c r="B7" s="4" t="s">
        <v>3</v>
      </c>
      <c r="C7" s="5" t="s">
        <v>4</v>
      </c>
    </row>
    <row r="8" spans="1:3" s="1" customFormat="1" ht="19.5" customHeight="1" thickBot="1">
      <c r="A8" s="6" t="s">
        <v>5</v>
      </c>
      <c r="B8" s="56">
        <v>4753.8</v>
      </c>
      <c r="C8" s="57"/>
    </row>
    <row r="9" spans="1:3" s="1" customFormat="1" ht="32.25" customHeight="1">
      <c r="A9" s="7" t="s">
        <v>6</v>
      </c>
      <c r="B9" s="30">
        <v>960083.96</v>
      </c>
      <c r="C9" s="31">
        <v>967680.28</v>
      </c>
    </row>
    <row r="10" spans="1:3" s="1" customFormat="1" ht="23.25" customHeight="1">
      <c r="A10" s="8" t="s">
        <v>12</v>
      </c>
      <c r="B10" s="32">
        <f>96654.77+254086.42+48189.15+20000</f>
        <v>418930.34</v>
      </c>
      <c r="C10" s="33">
        <f>56316.97+271300.77+107852.9</f>
        <v>435470.64</v>
      </c>
    </row>
    <row r="11" spans="1:3" s="1" customFormat="1" ht="23.25" customHeight="1" thickBot="1">
      <c r="A11" s="9" t="s">
        <v>7</v>
      </c>
      <c r="B11" s="32">
        <v>212888.51</v>
      </c>
      <c r="C11" s="33">
        <v>234084.06</v>
      </c>
    </row>
    <row r="12" spans="1:3" s="1" customFormat="1" ht="34.5" customHeight="1">
      <c r="A12" s="10" t="s">
        <v>16</v>
      </c>
      <c r="B12" s="41"/>
      <c r="C12" s="18"/>
    </row>
    <row r="13" spans="1:3" s="1" customFormat="1" ht="21.75" customHeight="1">
      <c r="A13" s="11" t="s">
        <v>9</v>
      </c>
      <c r="B13" s="34">
        <v>118157.8</v>
      </c>
      <c r="C13" s="35">
        <v>111856.15</v>
      </c>
    </row>
    <row r="14" spans="1:3" s="1" customFormat="1" ht="30" customHeight="1">
      <c r="A14" s="12" t="s">
        <v>22</v>
      </c>
      <c r="B14" s="36">
        <f>313872.94</f>
        <v>313872.94</v>
      </c>
      <c r="C14" s="37">
        <f>295578.43</f>
        <v>295578.43</v>
      </c>
    </row>
    <row r="15" spans="1:3" s="1" customFormat="1" ht="21.75" customHeight="1">
      <c r="A15" s="13" t="s">
        <v>14</v>
      </c>
      <c r="B15" s="39">
        <v>176193.2</v>
      </c>
      <c r="C15" s="37">
        <v>166335.31</v>
      </c>
    </row>
    <row r="16" spans="1:3" s="1" customFormat="1" ht="39" customHeight="1">
      <c r="A16" s="14" t="s">
        <v>15</v>
      </c>
      <c r="B16" s="38">
        <f>248428.76+59505</f>
        <v>307933.76</v>
      </c>
      <c r="C16" s="40">
        <f>234144.48+56797.42</f>
        <v>290941.9</v>
      </c>
    </row>
    <row r="17" spans="1:3" s="1" customFormat="1" ht="22.5" customHeight="1">
      <c r="A17" s="13" t="s">
        <v>17</v>
      </c>
      <c r="B17" s="36">
        <v>42600.46</v>
      </c>
      <c r="C17" s="37">
        <v>39990.02</v>
      </c>
    </row>
    <row r="18" spans="1:3" s="1" customFormat="1" ht="22.5" customHeight="1">
      <c r="A18" s="13" t="s">
        <v>18</v>
      </c>
      <c r="B18" s="36">
        <v>62444.18</v>
      </c>
      <c r="C18" s="37">
        <v>61433.95</v>
      </c>
    </row>
    <row r="19" spans="1:3" s="1" customFormat="1" ht="21.75" customHeight="1" thickBot="1">
      <c r="A19" s="15" t="s">
        <v>10</v>
      </c>
      <c r="B19" s="39">
        <v>114836.01</v>
      </c>
      <c r="C19" s="37">
        <v>107799.19</v>
      </c>
    </row>
    <row r="20" spans="1:3" ht="18.75" customHeight="1">
      <c r="A20" s="16" t="s">
        <v>11</v>
      </c>
      <c r="B20" s="58">
        <v>57353.29</v>
      </c>
      <c r="C20" s="60">
        <v>57045.6</v>
      </c>
    </row>
    <row r="21" spans="1:3" ht="14.25" customHeight="1" thickBot="1">
      <c r="A21" s="17" t="s">
        <v>8</v>
      </c>
      <c r="B21" s="59"/>
      <c r="C21" s="61"/>
    </row>
    <row r="22" spans="1:3" ht="23.25" customHeight="1">
      <c r="A22" s="11" t="s">
        <v>30</v>
      </c>
      <c r="B22" s="47">
        <f>1320+1800+2700</f>
        <v>5820</v>
      </c>
      <c r="C22" s="48"/>
    </row>
    <row r="23" spans="1:3" ht="27" customHeight="1">
      <c r="A23" s="11" t="s">
        <v>31</v>
      </c>
      <c r="B23" s="47">
        <v>6430</v>
      </c>
      <c r="C23" s="48"/>
    </row>
    <row r="24" spans="1:3" ht="17.25" customHeight="1">
      <c r="A24" s="49" t="s">
        <v>41</v>
      </c>
      <c r="B24" s="52"/>
      <c r="C24" s="53"/>
    </row>
    <row r="25" spans="1:3" ht="17.25" customHeight="1">
      <c r="A25" s="50" t="s">
        <v>40</v>
      </c>
      <c r="B25" s="52"/>
      <c r="C25" s="54">
        <v>27333.33</v>
      </c>
    </row>
    <row r="26" spans="1:3" ht="17.25" customHeight="1">
      <c r="A26" s="50" t="s">
        <v>35</v>
      </c>
      <c r="B26" s="52"/>
      <c r="C26" s="54">
        <v>3500</v>
      </c>
    </row>
    <row r="27" spans="1:3" ht="17.25" customHeight="1">
      <c r="A27" s="50" t="s">
        <v>36</v>
      </c>
      <c r="B27" s="52"/>
      <c r="C27" s="54">
        <v>870</v>
      </c>
    </row>
    <row r="28" spans="1:3" ht="17.25" customHeight="1">
      <c r="A28" s="50" t="s">
        <v>37</v>
      </c>
      <c r="B28" s="52"/>
      <c r="C28" s="54">
        <v>7378.84</v>
      </c>
    </row>
    <row r="29" spans="1:3" ht="17.25" customHeight="1">
      <c r="A29" s="50" t="s">
        <v>38</v>
      </c>
      <c r="B29" s="52"/>
      <c r="C29" s="54">
        <v>10303.26</v>
      </c>
    </row>
    <row r="30" spans="1:3" ht="17.25" customHeight="1">
      <c r="A30" s="50" t="s">
        <v>39</v>
      </c>
      <c r="B30" s="52"/>
      <c r="C30" s="54">
        <v>1998.63</v>
      </c>
    </row>
    <row r="31" spans="1:3" ht="17.25" customHeight="1">
      <c r="A31" s="51" t="s">
        <v>42</v>
      </c>
      <c r="B31" s="52"/>
      <c r="C31" s="54"/>
    </row>
    <row r="32" spans="1:3" ht="32.25" customHeight="1">
      <c r="A32" s="50" t="s">
        <v>43</v>
      </c>
      <c r="B32" s="52"/>
      <c r="C32" s="54">
        <f>17832+3800+73</f>
        <v>21705</v>
      </c>
    </row>
    <row r="33" spans="1:3" ht="17.25" customHeight="1">
      <c r="A33" s="50" t="s">
        <v>34</v>
      </c>
      <c r="B33" s="52"/>
      <c r="C33" s="54">
        <v>2631</v>
      </c>
    </row>
    <row r="34" spans="1:3" ht="17.25" customHeight="1">
      <c r="A34" s="50" t="s">
        <v>44</v>
      </c>
      <c r="B34" s="52"/>
      <c r="C34" s="55">
        <v>1023</v>
      </c>
    </row>
    <row r="35" spans="1:3" ht="17.25" customHeight="1">
      <c r="A35" s="50" t="s">
        <v>45</v>
      </c>
      <c r="B35" s="52"/>
      <c r="C35" s="55">
        <v>16535</v>
      </c>
    </row>
    <row r="36" spans="1:3" ht="17.25" customHeight="1" thickBot="1">
      <c r="A36" s="50" t="s">
        <v>46</v>
      </c>
      <c r="B36" s="52"/>
      <c r="C36" s="55">
        <f>1830+182.7</f>
        <v>2012.7</v>
      </c>
    </row>
    <row r="37" spans="1:3" ht="15" customHeight="1" thickBot="1">
      <c r="A37" s="62" t="s">
        <v>13</v>
      </c>
      <c r="B37" s="63"/>
      <c r="C37" s="64"/>
    </row>
    <row r="38" spans="1:3" ht="22.5" customHeight="1" thickBot="1">
      <c r="A38" s="19" t="s">
        <v>21</v>
      </c>
      <c r="B38" s="20">
        <f>C38</f>
        <v>3034.8</v>
      </c>
      <c r="C38" s="21">
        <v>3034.8</v>
      </c>
    </row>
    <row r="39" spans="1:3" ht="22.5" customHeight="1" thickBot="1">
      <c r="A39" s="19" t="s">
        <v>24</v>
      </c>
      <c r="B39" s="20">
        <f>C39</f>
        <v>42120</v>
      </c>
      <c r="C39" s="21">
        <v>42120</v>
      </c>
    </row>
    <row r="40" spans="1:3" ht="16.5" thickBot="1">
      <c r="A40" s="22" t="s">
        <v>28</v>
      </c>
      <c r="B40" s="23">
        <f>B20+B19+B18+B17+B16+B15+B14+B13+B11+B10+B9+B38+B39</f>
        <v>2830449.25</v>
      </c>
      <c r="C40" s="23">
        <f>C20+C19+C18+C17+C16+C15+C14+C13+C11+C10+C9+C38+C39</f>
        <v>2813370.33</v>
      </c>
    </row>
    <row r="41" spans="1:3" ht="22.5" customHeight="1">
      <c r="A41" s="19" t="s">
        <v>27</v>
      </c>
      <c r="B41" s="42"/>
      <c r="C41" s="21">
        <v>484604.24</v>
      </c>
    </row>
    <row r="42" spans="1:3" ht="16.5" thickBot="1">
      <c r="A42" s="24" t="s">
        <v>29</v>
      </c>
      <c r="B42" s="25">
        <f>B40-C41</f>
        <v>2345845.01</v>
      </c>
      <c r="C42" s="26"/>
    </row>
    <row r="43" spans="1:3" ht="16.5" thickBot="1">
      <c r="A43" s="27" t="s">
        <v>25</v>
      </c>
      <c r="B43" s="28">
        <f>B42/C40</f>
        <v>0.8338201995611434</v>
      </c>
      <c r="C43" s="29"/>
    </row>
    <row r="44" spans="1:2" ht="18.75">
      <c r="A44" s="3"/>
      <c r="B44" s="3"/>
    </row>
    <row r="45" spans="1:3" ht="15.75">
      <c r="A45" s="43" t="s">
        <v>32</v>
      </c>
      <c r="B45" s="43"/>
      <c r="C45" s="44">
        <v>13535.47</v>
      </c>
    </row>
    <row r="46" spans="1:3" ht="15.75">
      <c r="A46" s="43" t="s">
        <v>33</v>
      </c>
      <c r="B46" s="44"/>
      <c r="C46" s="45">
        <f>C25+C26+C27+C28+C29+C30+C32+C33+C34+C35+C36</f>
        <v>95290.76</v>
      </c>
    </row>
    <row r="47" spans="1:3" ht="15.75">
      <c r="A47" s="46" t="s">
        <v>26</v>
      </c>
      <c r="B47" s="44"/>
      <c r="C47" s="45">
        <f>C45-C46+B20+B22+B23</f>
        <v>-12151.999999999993</v>
      </c>
    </row>
  </sheetData>
  <sheetProtection/>
  <mergeCells count="10">
    <mergeCell ref="B8:C8"/>
    <mergeCell ref="B20:B21"/>
    <mergeCell ref="C20:C21"/>
    <mergeCell ref="A37:C37"/>
    <mergeCell ref="A1:C1"/>
    <mergeCell ref="A2:C2"/>
    <mergeCell ref="A3:C3"/>
    <mergeCell ref="A5:A7"/>
    <mergeCell ref="B5:C5"/>
    <mergeCell ref="B6:C6"/>
  </mergeCells>
  <printOptions/>
  <pageMargins left="0.31496062992125984" right="0.11811023622047245" top="0.196850393700787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UKNuser</dc:creator>
  <cp:keywords/>
  <dc:description/>
  <cp:lastModifiedBy>Admin</cp:lastModifiedBy>
  <cp:lastPrinted>2017-02-19T03:45:53Z</cp:lastPrinted>
  <dcterms:created xsi:type="dcterms:W3CDTF">2014-03-11T05:37:36Z</dcterms:created>
  <dcterms:modified xsi:type="dcterms:W3CDTF">2017-02-19T03:54:30Z</dcterms:modified>
  <cp:category/>
  <cp:version/>
  <cp:contentType/>
  <cp:contentStatus/>
</cp:coreProperties>
</file>